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ШТАТНОЕ с СЕЛЬСКИМИ" sheetId="3" r:id="rId1"/>
  </sheets>
  <calcPr calcId="145621"/>
</workbook>
</file>

<file path=xl/calcChain.xml><?xml version="1.0" encoding="utf-8"?>
<calcChain xmlns="http://schemas.openxmlformats.org/spreadsheetml/2006/main">
  <c r="D16" i="3" l="1"/>
  <c r="T13" i="3"/>
  <c r="V13" i="3" s="1"/>
  <c r="U13" i="3" l="1"/>
  <c r="W13" i="3" s="1"/>
  <c r="Z37" i="3"/>
  <c r="S37" i="3"/>
  <c r="Q37" i="3"/>
  <c r="P37" i="3"/>
  <c r="O37" i="3"/>
  <c r="N37" i="3"/>
  <c r="M37" i="3"/>
  <c r="L37" i="3"/>
  <c r="K37" i="3"/>
  <c r="J37" i="3"/>
  <c r="H37" i="3"/>
  <c r="G37" i="3"/>
  <c r="E37" i="3"/>
  <c r="D37" i="3"/>
  <c r="F36" i="3"/>
  <c r="R36" i="3" s="1"/>
  <c r="T36" i="3" s="1"/>
  <c r="F35" i="3"/>
  <c r="R35" i="3" s="1"/>
  <c r="T35" i="3" s="1"/>
  <c r="F34" i="3"/>
  <c r="R34" i="3" s="1"/>
  <c r="T34" i="3" s="1"/>
  <c r="F32" i="3"/>
  <c r="T32" i="3" s="1"/>
  <c r="F31" i="3"/>
  <c r="T31" i="3" s="1"/>
  <c r="U31" i="3" s="1"/>
  <c r="F30" i="3"/>
  <c r="T30" i="3" s="1"/>
  <c r="Z27" i="3"/>
  <c r="S27" i="3"/>
  <c r="Q27" i="3"/>
  <c r="P27" i="3"/>
  <c r="O27" i="3"/>
  <c r="N27" i="3"/>
  <c r="N28" i="3" s="1"/>
  <c r="M27" i="3"/>
  <c r="L27" i="3"/>
  <c r="K27" i="3"/>
  <c r="J27" i="3"/>
  <c r="I27" i="3"/>
  <c r="H27" i="3"/>
  <c r="G27" i="3"/>
  <c r="E27" i="3"/>
  <c r="D27" i="3"/>
  <c r="F26" i="3"/>
  <c r="R26" i="3" s="1"/>
  <c r="T26" i="3" s="1"/>
  <c r="F25" i="3"/>
  <c r="R25" i="3" s="1"/>
  <c r="T25" i="3" s="1"/>
  <c r="F24" i="3"/>
  <c r="R24" i="3" s="1"/>
  <c r="T24" i="3" s="1"/>
  <c r="F23" i="3"/>
  <c r="R23" i="3" s="1"/>
  <c r="T23" i="3" s="1"/>
  <c r="F22" i="3"/>
  <c r="R22" i="3" s="1"/>
  <c r="T22" i="3" s="1"/>
  <c r="F21" i="3"/>
  <c r="R21" i="3" s="1"/>
  <c r="T21" i="3" s="1"/>
  <c r="F20" i="3"/>
  <c r="R20" i="3" s="1"/>
  <c r="T20" i="3" s="1"/>
  <c r="F19" i="3"/>
  <c r="R19" i="3" s="1"/>
  <c r="T19" i="3" s="1"/>
  <c r="V19" i="3" s="1"/>
  <c r="F18" i="3"/>
  <c r="R18" i="3" s="1"/>
  <c r="T18" i="3" s="1"/>
  <c r="Z16" i="3"/>
  <c r="S16" i="3"/>
  <c r="R16" i="3"/>
  <c r="Q16" i="3"/>
  <c r="M16" i="3"/>
  <c r="L16" i="3"/>
  <c r="K16" i="3"/>
  <c r="J16" i="3"/>
  <c r="H16" i="3"/>
  <c r="G16" i="3"/>
  <c r="E16" i="3"/>
  <c r="F15" i="3"/>
  <c r="T15" i="3" s="1"/>
  <c r="F14" i="3"/>
  <c r="T14" i="3" s="1"/>
  <c r="T11" i="3"/>
  <c r="U11" i="3" s="1"/>
  <c r="V22" i="3" l="1"/>
  <c r="U22" i="3"/>
  <c r="U19" i="3"/>
  <c r="W19" i="3" s="1"/>
  <c r="S28" i="3"/>
  <c r="S38" i="3" s="1"/>
  <c r="V23" i="3"/>
  <c r="U23" i="3"/>
  <c r="V21" i="3"/>
  <c r="W21" i="3" s="1"/>
  <c r="U21" i="3"/>
  <c r="V25" i="3"/>
  <c r="U25" i="3"/>
  <c r="G28" i="3"/>
  <c r="G38" i="3" s="1"/>
  <c r="L28" i="3"/>
  <c r="L38" i="3" s="1"/>
  <c r="F16" i="3"/>
  <c r="U15" i="3"/>
  <c r="V15" i="3"/>
  <c r="V32" i="3"/>
  <c r="U32" i="3"/>
  <c r="V35" i="3"/>
  <c r="U35" i="3"/>
  <c r="K28" i="3"/>
  <c r="K38" i="3" s="1"/>
  <c r="J28" i="3"/>
  <c r="J38" i="3" s="1"/>
  <c r="H28" i="3"/>
  <c r="H38" i="3" s="1"/>
  <c r="F37" i="3"/>
  <c r="F27" i="3"/>
  <c r="Z28" i="3"/>
  <c r="Z38" i="3" s="1"/>
  <c r="M28" i="3"/>
  <c r="M38" i="3" s="1"/>
  <c r="N38" i="3"/>
  <c r="Q28" i="3"/>
  <c r="Q38" i="3" s="1"/>
  <c r="D28" i="3"/>
  <c r="D38" i="3" s="1"/>
  <c r="E28" i="3"/>
  <c r="E38" i="3" s="1"/>
  <c r="U36" i="3"/>
  <c r="V36" i="3"/>
  <c r="T37" i="3"/>
  <c r="R37" i="3"/>
  <c r="U14" i="3"/>
  <c r="V14" i="3"/>
  <c r="U30" i="3"/>
  <c r="V30" i="3"/>
  <c r="U20" i="3"/>
  <c r="V20" i="3"/>
  <c r="U34" i="3"/>
  <c r="V34" i="3"/>
  <c r="T27" i="3"/>
  <c r="U18" i="3"/>
  <c r="V18" i="3"/>
  <c r="U24" i="3"/>
  <c r="V24" i="3"/>
  <c r="U26" i="3"/>
  <c r="V26" i="3"/>
  <c r="I16" i="3"/>
  <c r="I28" i="3" s="1"/>
  <c r="R27" i="3"/>
  <c r="R28" i="3" s="1"/>
  <c r="V31" i="3"/>
  <c r="W31" i="3" s="1"/>
  <c r="I37" i="3"/>
  <c r="O16" i="3"/>
  <c r="O28" i="3" s="1"/>
  <c r="O38" i="3" s="1"/>
  <c r="P16" i="3"/>
  <c r="P28" i="3" s="1"/>
  <c r="P38" i="3" s="1"/>
  <c r="V11" i="3"/>
  <c r="W22" i="3" l="1"/>
  <c r="F28" i="3"/>
  <c r="F38" i="3" s="1"/>
  <c r="W25" i="3"/>
  <c r="W23" i="3"/>
  <c r="W14" i="3"/>
  <c r="W32" i="3"/>
  <c r="W36" i="3"/>
  <c r="W15" i="3"/>
  <c r="W35" i="3"/>
  <c r="W20" i="3"/>
  <c r="W18" i="3"/>
  <c r="V27" i="3"/>
  <c r="U37" i="3"/>
  <c r="W30" i="3"/>
  <c r="W24" i="3"/>
  <c r="R38" i="3"/>
  <c r="I38" i="3"/>
  <c r="W26" i="3"/>
  <c r="W11" i="3"/>
  <c r="W34" i="3"/>
  <c r="U27" i="3"/>
  <c r="W27" i="3" l="1"/>
  <c r="W37" i="3"/>
  <c r="V37" i="3"/>
  <c r="U16" i="3"/>
  <c r="U28" i="3" s="1"/>
  <c r="U38" i="3" s="1"/>
  <c r="T16" i="3"/>
  <c r="T28" i="3" s="1"/>
  <c r="T38" i="3" s="1"/>
  <c r="W16" i="3" l="1"/>
  <c r="W28" i="3" s="1"/>
  <c r="W38" i="3" s="1"/>
  <c r="V16" i="3"/>
  <c r="V28" i="3" s="1"/>
  <c r="V38" i="3" s="1"/>
</calcChain>
</file>

<file path=xl/sharedStrings.xml><?xml version="1.0" encoding="utf-8"?>
<sst xmlns="http://schemas.openxmlformats.org/spreadsheetml/2006/main" count="63" uniqueCount="60">
  <si>
    <t>Структурное подразделение</t>
  </si>
  <si>
    <t>Должность (специальность, профессия), разряд, класс (категория) квалификации</t>
  </si>
  <si>
    <t>Количество штатных единиц</t>
  </si>
  <si>
    <t>Тарифная ставка (оклад) и пр.,руб.</t>
  </si>
  <si>
    <t>Всего, руб. ((гр.5+гр.6+гр.7+гр.8) × гр.4)</t>
  </si>
  <si>
    <t>наименование</t>
  </si>
  <si>
    <t>код</t>
  </si>
  <si>
    <t>Итого</t>
  </si>
  <si>
    <t>РК</t>
  </si>
  <si>
    <t>ДВ</t>
  </si>
  <si>
    <t>ШТАТНОЕ РАСПИСАНИЕ</t>
  </si>
  <si>
    <t>Категория руб.</t>
  </si>
  <si>
    <t>сельские, руб</t>
  </si>
  <si>
    <t>стаж, руб.</t>
  </si>
  <si>
    <t>звание, руб.</t>
  </si>
  <si>
    <t>сельские, %</t>
  </si>
  <si>
    <t>проверка тетр, руб</t>
  </si>
  <si>
    <t>инд., кор., %</t>
  </si>
  <si>
    <t>инд., кор., руб</t>
  </si>
  <si>
    <t>внеуроч. зан. Часы</t>
  </si>
  <si>
    <t>внеуроч. зан., руб.</t>
  </si>
  <si>
    <t>интенсивность</t>
  </si>
  <si>
    <t>ИТОГО</t>
  </si>
  <si>
    <t>Должностной оклад в соответствии с объёмом работ</t>
  </si>
  <si>
    <t>ночные</t>
  </si>
  <si>
    <t>директор</t>
  </si>
  <si>
    <t xml:space="preserve">воспитатель </t>
  </si>
  <si>
    <t>заведующий хозяйством</t>
  </si>
  <si>
    <t>кладовщик</t>
  </si>
  <si>
    <t>повар детского питания</t>
  </si>
  <si>
    <t>кухонный рабочий</t>
  </si>
  <si>
    <t>уборщик служ. и пр.  помещ</t>
  </si>
  <si>
    <t>машинист по стирке белья</t>
  </si>
  <si>
    <t>специалист по закупкам</t>
  </si>
  <si>
    <t>сторож-вахтер</t>
  </si>
  <si>
    <t>дворник</t>
  </si>
  <si>
    <t>рабочий по ремонту и обслуж</t>
  </si>
  <si>
    <t>музыкальный работник</t>
  </si>
  <si>
    <t>младший воспитатель</t>
  </si>
  <si>
    <t>ШМО</t>
  </si>
  <si>
    <t>Учебно-воспитательный персонал ШКОЛА</t>
  </si>
  <si>
    <t>ИТОГО ШКОЛА</t>
  </si>
  <si>
    <t>ПРОЧИЙ ПЕРСОНАЛ ШКОЛА</t>
  </si>
  <si>
    <t>ДОУ</t>
  </si>
  <si>
    <t>местный бюджет</t>
  </si>
  <si>
    <t>библиотекарь</t>
  </si>
  <si>
    <t>калькулятор</t>
  </si>
  <si>
    <t>Советник директора по воспитанию и взаимодействию с детскими общественными объединениями</t>
  </si>
  <si>
    <t>надбавки, руб</t>
  </si>
  <si>
    <t>УЧИТЕЛЬ начальных классов</t>
  </si>
  <si>
    <t>Главный экономист</t>
  </si>
  <si>
    <t>Шарова Н.В.</t>
  </si>
  <si>
    <t>Муниципальное бюджетное образовательное учреждение  "Школа-сад № 9 с. Песчаное»</t>
  </si>
  <si>
    <t>Утверждаю</t>
  </si>
  <si>
    <t>Директор "МБОУ Школа-сад № 9с. Песчаное"</t>
  </si>
  <si>
    <t>_______________Г.В. Шершова</t>
  </si>
  <si>
    <t>штат в количестве 23,15 единиц</t>
  </si>
  <si>
    <t>с месячным фондом оплаты труда -901629,25</t>
  </si>
  <si>
    <t>(девятьсот одна тысяча шестьсот двадцать девять  рублей ) 25 копеек.</t>
  </si>
  <si>
    <t>10 апреля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</si>
</sst>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9.5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right" wrapText="1"/>
    </xf>
    <xf numFmtId="0" fontId="0" fillId="0" borderId="0" xfId="0" applyFill="1"/>
    <xf numFmtId="2" fontId="1" fillId="0" borderId="1" xfId="0" applyNumberFormat="1" applyFont="1" applyFill="1" applyBorder="1" applyAlignment="1">
      <alignment horizontal="right" wrapText="1"/>
    </xf>
    <xf numFmtId="0" fontId="1" fillId="0" borderId="4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8" fillId="0" borderId="0" xfId="0" applyFont="1" applyFill="1"/>
    <xf numFmtId="9" fontId="1" fillId="0" borderId="1" xfId="0" applyNumberFormat="1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left" wrapText="1"/>
    </xf>
    <xf numFmtId="2" fontId="8" fillId="0" borderId="0" xfId="0" applyNumberFormat="1" applyFont="1" applyFill="1"/>
    <xf numFmtId="0" fontId="1" fillId="0" borderId="0" xfId="0" applyFont="1" applyFill="1" applyBorder="1" applyAlignment="1">
      <alignment horizontal="right" wrapText="1"/>
    </xf>
    <xf numFmtId="2" fontId="5" fillId="0" borderId="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1" fillId="0" borderId="0" xfId="0" applyFont="1" applyFill="1" applyAlignment="1">
      <alignment wrapText="1"/>
    </xf>
    <xf numFmtId="0" fontId="9" fillId="0" borderId="0" xfId="0" applyFont="1" applyFill="1" applyAlignment="1">
      <alignment vertical="top" wrapText="1"/>
    </xf>
    <xf numFmtId="0" fontId="10" fillId="0" borderId="0" xfId="0" applyFont="1" applyFill="1" applyAlignment="1">
      <alignment vertical="top" wrapText="1"/>
    </xf>
    <xf numFmtId="0" fontId="4" fillId="0" borderId="0" xfId="0" applyFont="1" applyFill="1"/>
    <xf numFmtId="0" fontId="3" fillId="0" borderId="0" xfId="0" applyFont="1" applyFill="1" applyAlignment="1">
      <alignment wrapText="1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1" fillId="0" borderId="2" xfId="0" applyFont="1" applyFill="1" applyBorder="1" applyAlignment="1">
      <alignment vertical="top" wrapText="1"/>
    </xf>
    <xf numFmtId="0" fontId="1" fillId="0" borderId="6" xfId="0" applyFont="1" applyFill="1" applyBorder="1" applyAlignment="1">
      <alignment vertical="top" wrapText="1"/>
    </xf>
    <xf numFmtId="0" fontId="2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7" fillId="0" borderId="2" xfId="0" applyFont="1" applyFill="1" applyBorder="1" applyAlignment="1">
      <alignment horizontal="center" wrapText="1"/>
    </xf>
    <xf numFmtId="0" fontId="7" fillId="0" borderId="3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wrapText="1"/>
    </xf>
    <xf numFmtId="2" fontId="2" fillId="0" borderId="1" xfId="0" applyNumberFormat="1" applyFont="1" applyFill="1" applyBorder="1" applyAlignment="1">
      <alignment horizontal="center" wrapText="1"/>
    </xf>
    <xf numFmtId="2" fontId="2" fillId="0" borderId="1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right" wrapText="1"/>
    </xf>
    <xf numFmtId="0" fontId="11" fillId="0" borderId="0" xfId="0" applyFont="1" applyFill="1"/>
    <xf numFmtId="0" fontId="5" fillId="0" borderId="0" xfId="0" applyFont="1" applyFill="1" applyBorder="1" applyAlignment="1">
      <alignment horizontal="right" wrapText="1"/>
    </xf>
    <xf numFmtId="0" fontId="13" fillId="0" borderId="1" xfId="0" applyFont="1" applyFill="1" applyBorder="1" applyAlignment="1">
      <alignment wrapText="1"/>
    </xf>
    <xf numFmtId="0" fontId="13" fillId="0" borderId="1" xfId="0" applyFont="1" applyFill="1" applyBorder="1" applyAlignment="1">
      <alignment horizontal="center" wrapText="1"/>
    </xf>
    <xf numFmtId="2" fontId="13" fillId="0" borderId="1" xfId="0" applyNumberFormat="1" applyFont="1" applyFill="1" applyBorder="1" applyAlignment="1">
      <alignment horizontal="right" wrapText="1"/>
    </xf>
    <xf numFmtId="0" fontId="13" fillId="0" borderId="1" xfId="0" applyFont="1" applyFill="1" applyBorder="1" applyAlignment="1">
      <alignment horizontal="right" wrapText="1"/>
    </xf>
    <xf numFmtId="2" fontId="13" fillId="0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right" wrapText="1"/>
    </xf>
    <xf numFmtId="0" fontId="2" fillId="0" borderId="2" xfId="0" applyFont="1" applyFill="1" applyBorder="1" applyAlignment="1">
      <alignment wrapText="1"/>
    </xf>
    <xf numFmtId="0" fontId="2" fillId="0" borderId="3" xfId="0" applyFont="1" applyFill="1" applyBorder="1" applyAlignment="1">
      <alignment wrapText="1"/>
    </xf>
    <xf numFmtId="0" fontId="2" fillId="0" borderId="6" xfId="0" applyFont="1" applyFill="1" applyBorder="1" applyAlignment="1">
      <alignment wrapText="1"/>
    </xf>
    <xf numFmtId="0" fontId="12" fillId="0" borderId="0" xfId="0" applyFont="1" applyFill="1"/>
    <xf numFmtId="0" fontId="9" fillId="0" borderId="0" xfId="0" applyFont="1" applyFill="1" applyBorder="1" applyAlignment="1">
      <alignment vertical="top" wrapText="1"/>
    </xf>
    <xf numFmtId="0" fontId="10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8" fillId="0" borderId="0" xfId="0" applyFont="1" applyFill="1" applyBorder="1" applyAlignment="1"/>
    <xf numFmtId="0" fontId="14" fillId="0" borderId="0" xfId="0" applyFont="1" applyFill="1"/>
    <xf numFmtId="0" fontId="8" fillId="0" borderId="0" xfId="0" applyFont="1" applyFill="1" applyBorder="1" applyAlignment="1">
      <alignment horizontal="left"/>
    </xf>
    <xf numFmtId="0" fontId="8" fillId="0" borderId="0" xfId="0" applyFont="1" applyFill="1" applyAlignment="1"/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wrapText="1"/>
    </xf>
    <xf numFmtId="0" fontId="7" fillId="0" borderId="3" xfId="0" applyFont="1" applyFill="1" applyBorder="1" applyAlignment="1">
      <alignment horizontal="center" wrapText="1"/>
    </xf>
    <xf numFmtId="0" fontId="7" fillId="0" borderId="6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180975</xdr:colOff>
      <xdr:row>39</xdr:row>
      <xdr:rowOff>161925</xdr:rowOff>
    </xdr:from>
    <xdr:to>
      <xdr:col>4</xdr:col>
      <xdr:colOff>381000</xdr:colOff>
      <xdr:row>41</xdr:row>
      <xdr:rowOff>152400</xdr:rowOff>
    </xdr:to>
    <xdr:pic>
      <xdr:nvPicPr>
        <xdr:cNvPr id="1025" name="Picture 1" descr="image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52725" y="9163050"/>
          <a:ext cx="752475" cy="3714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1"/>
  <sheetViews>
    <sheetView tabSelected="1" workbookViewId="0">
      <selection activeCell="AC8" sqref="AC8"/>
    </sheetView>
  </sheetViews>
  <sheetFormatPr defaultRowHeight="15" x14ac:dyDescent="0.25"/>
  <cols>
    <col min="1" max="1" width="6.7109375" style="7" customWidth="1"/>
    <col min="2" max="2" width="5.85546875" style="7" customWidth="1"/>
    <col min="3" max="3" width="26" style="7" customWidth="1"/>
    <col min="4" max="4" width="8.28515625" style="13" customWidth="1"/>
    <col min="5" max="5" width="11" style="7" customWidth="1"/>
    <col min="6" max="6" width="10.28515625" style="7" customWidth="1"/>
    <col min="7" max="7" width="7.28515625" style="7" customWidth="1"/>
    <col min="8" max="8" width="7.42578125" style="7" customWidth="1"/>
    <col min="9" max="9" width="9" style="7" customWidth="1"/>
    <col min="10" max="10" width="9.140625" style="7" hidden="1" customWidth="1"/>
    <col min="11" max="11" width="9.28515625" style="7" hidden="1" customWidth="1"/>
    <col min="12" max="12" width="6" style="7" hidden="1" customWidth="1"/>
    <col min="13" max="13" width="6.85546875" style="7" hidden="1" customWidth="1"/>
    <col min="14" max="14" width="9.140625" style="7" hidden="1" customWidth="1"/>
    <col min="15" max="16" width="9.28515625" style="7" bestFit="1" customWidth="1"/>
    <col min="17" max="17" width="9.28515625" style="7" customWidth="1"/>
    <col min="18" max="18" width="9.42578125" style="7" bestFit="1" customWidth="1"/>
    <col min="19" max="19" width="9.28515625" style="7" bestFit="1" customWidth="1"/>
    <col min="20" max="20" width="9.85546875" style="7" customWidth="1"/>
    <col min="21" max="21" width="10.42578125" style="7" customWidth="1"/>
    <col min="22" max="22" width="10" style="7" customWidth="1"/>
    <col min="23" max="23" width="10.85546875" style="7" customWidth="1"/>
    <col min="24" max="25" width="9.140625" style="3"/>
    <col min="26" max="26" width="9.28515625" style="7" hidden="1" customWidth="1"/>
    <col min="27" max="16384" width="9.140625" style="7"/>
  </cols>
  <sheetData>
    <row r="1" spans="1:26" x14ac:dyDescent="0.25">
      <c r="E1" s="22"/>
      <c r="F1" s="22"/>
      <c r="G1" s="22"/>
      <c r="H1" s="22"/>
      <c r="I1" s="21"/>
      <c r="J1" s="55"/>
      <c r="K1" s="55"/>
      <c r="L1" s="55"/>
      <c r="M1" s="55"/>
      <c r="N1" s="56"/>
      <c r="O1" s="56"/>
      <c r="P1" s="15"/>
      <c r="Q1" s="61" t="s">
        <v>53</v>
      </c>
      <c r="R1" s="61"/>
      <c r="S1" s="61"/>
      <c r="U1" s="61"/>
      <c r="V1" s="61"/>
      <c r="W1" s="16"/>
      <c r="Z1" s="16"/>
    </row>
    <row r="2" spans="1:26" x14ac:dyDescent="0.25">
      <c r="E2" s="22"/>
      <c r="F2" s="22"/>
      <c r="G2" s="22"/>
      <c r="H2" s="22"/>
      <c r="I2" s="55"/>
      <c r="J2" s="55"/>
      <c r="K2" s="55"/>
      <c r="L2" s="55"/>
      <c r="M2" s="55"/>
      <c r="N2" s="56"/>
      <c r="O2" s="56"/>
      <c r="P2" s="15"/>
      <c r="Q2" s="61" t="s">
        <v>56</v>
      </c>
      <c r="R2" s="61"/>
      <c r="S2" s="61"/>
      <c r="U2" s="61"/>
      <c r="V2" s="61"/>
      <c r="W2" s="16"/>
      <c r="Z2" s="16"/>
    </row>
    <row r="3" spans="1:26" ht="15.75" x14ac:dyDescent="0.25">
      <c r="B3" s="17" t="s">
        <v>10</v>
      </c>
      <c r="E3" s="57"/>
      <c r="F3" s="57"/>
      <c r="G3" s="57"/>
      <c r="H3" s="22"/>
      <c r="I3" s="21"/>
      <c r="J3" s="21"/>
      <c r="K3" s="21"/>
      <c r="L3" s="58"/>
      <c r="M3" s="20"/>
      <c r="N3" s="20"/>
      <c r="O3" s="20"/>
      <c r="P3" s="18"/>
      <c r="Q3" s="61" t="s">
        <v>57</v>
      </c>
      <c r="R3" s="61"/>
      <c r="S3" s="61"/>
      <c r="U3" s="61"/>
      <c r="V3" s="61"/>
      <c r="W3" s="19"/>
      <c r="Z3" s="21"/>
    </row>
    <row r="4" spans="1:26" ht="15.75" x14ac:dyDescent="0.25">
      <c r="E4" s="59"/>
      <c r="F4" s="59"/>
      <c r="G4" s="58"/>
      <c r="H4" s="22"/>
      <c r="I4" s="55"/>
      <c r="J4" s="55"/>
      <c r="K4" s="55"/>
      <c r="L4" s="55"/>
      <c r="M4" s="55"/>
      <c r="N4" s="55"/>
      <c r="O4" s="55"/>
      <c r="P4" s="15"/>
      <c r="Q4" s="62" t="s">
        <v>58</v>
      </c>
      <c r="R4" s="62"/>
      <c r="S4" s="61"/>
      <c r="U4" s="61"/>
      <c r="V4" s="61"/>
      <c r="W4" s="15"/>
      <c r="Z4" s="15"/>
    </row>
    <row r="5" spans="1:26" ht="15.75" x14ac:dyDescent="0.25">
      <c r="B5" s="60" t="s">
        <v>52</v>
      </c>
      <c r="E5" s="22"/>
      <c r="F5" s="22"/>
      <c r="G5" s="22"/>
      <c r="H5" s="22"/>
      <c r="I5" s="21"/>
      <c r="J5" s="21"/>
      <c r="K5" s="21"/>
      <c r="L5" s="22"/>
      <c r="M5" s="21"/>
      <c r="N5" s="21"/>
      <c r="O5" s="22"/>
      <c r="P5" s="14"/>
      <c r="Q5" s="22" t="s">
        <v>54</v>
      </c>
      <c r="R5" s="22"/>
      <c r="U5" s="61"/>
      <c r="V5" s="61"/>
      <c r="W5" s="15"/>
    </row>
    <row r="6" spans="1:26" x14ac:dyDescent="0.25">
      <c r="M6" s="22"/>
      <c r="N6" s="22"/>
      <c r="Q6" s="22" t="s">
        <v>55</v>
      </c>
      <c r="R6" s="22"/>
      <c r="U6" s="61"/>
      <c r="V6" s="61"/>
    </row>
    <row r="7" spans="1:26" x14ac:dyDescent="0.25">
      <c r="Q7" s="7" t="s">
        <v>59</v>
      </c>
      <c r="U7" s="61"/>
      <c r="V7" s="61"/>
    </row>
    <row r="8" spans="1:26" ht="60.75" customHeight="1" x14ac:dyDescent="0.25">
      <c r="A8" s="23" t="s">
        <v>0</v>
      </c>
      <c r="B8" s="24"/>
      <c r="C8" s="63" t="s">
        <v>1</v>
      </c>
      <c r="D8" s="63" t="s">
        <v>2</v>
      </c>
      <c r="E8" s="63" t="s">
        <v>3</v>
      </c>
      <c r="F8" s="63" t="s">
        <v>23</v>
      </c>
      <c r="G8" s="67" t="s">
        <v>48</v>
      </c>
      <c r="H8" s="67"/>
      <c r="I8" s="67"/>
      <c r="J8" s="67"/>
      <c r="K8" s="67"/>
      <c r="L8" s="67"/>
      <c r="M8" s="67"/>
      <c r="N8" s="67"/>
      <c r="O8" s="68"/>
      <c r="P8" s="63" t="s">
        <v>16</v>
      </c>
      <c r="Q8" s="65" t="s">
        <v>39</v>
      </c>
      <c r="R8" s="5" t="s">
        <v>21</v>
      </c>
      <c r="S8" s="5" t="s">
        <v>24</v>
      </c>
      <c r="T8" s="25" t="s">
        <v>22</v>
      </c>
      <c r="U8" s="5" t="s">
        <v>8</v>
      </c>
      <c r="V8" s="5" t="s">
        <v>9</v>
      </c>
      <c r="W8" s="26" t="s">
        <v>4</v>
      </c>
      <c r="Z8" s="5"/>
    </row>
    <row r="9" spans="1:26" ht="38.25" x14ac:dyDescent="0.25">
      <c r="A9" s="27" t="s">
        <v>5</v>
      </c>
      <c r="B9" s="27" t="s">
        <v>6</v>
      </c>
      <c r="C9" s="64"/>
      <c r="D9" s="64"/>
      <c r="E9" s="64"/>
      <c r="F9" s="64"/>
      <c r="G9" s="27" t="s">
        <v>11</v>
      </c>
      <c r="H9" s="27" t="s">
        <v>14</v>
      </c>
      <c r="I9" s="27" t="s">
        <v>13</v>
      </c>
      <c r="J9" s="27" t="s">
        <v>15</v>
      </c>
      <c r="K9" s="27" t="s">
        <v>12</v>
      </c>
      <c r="L9" s="27" t="s">
        <v>17</v>
      </c>
      <c r="M9" s="27" t="s">
        <v>18</v>
      </c>
      <c r="N9" s="27" t="s">
        <v>19</v>
      </c>
      <c r="O9" s="28" t="s">
        <v>20</v>
      </c>
      <c r="P9" s="64"/>
      <c r="Q9" s="66"/>
      <c r="R9" s="6"/>
      <c r="S9" s="6"/>
      <c r="T9" s="29"/>
      <c r="U9" s="6"/>
      <c r="V9" s="6"/>
      <c r="W9" s="30"/>
      <c r="Z9" s="6"/>
    </row>
    <row r="10" spans="1:26" x14ac:dyDescent="0.25">
      <c r="A10" s="1">
        <v>1</v>
      </c>
      <c r="B10" s="1">
        <v>2</v>
      </c>
      <c r="C10" s="1">
        <v>3</v>
      </c>
      <c r="D10" s="1">
        <v>4</v>
      </c>
      <c r="E10" s="1">
        <v>5</v>
      </c>
      <c r="F10" s="1">
        <v>6</v>
      </c>
      <c r="G10" s="1">
        <v>7</v>
      </c>
      <c r="H10" s="1">
        <v>8</v>
      </c>
      <c r="I10" s="1">
        <v>10</v>
      </c>
      <c r="J10" s="1">
        <v>11</v>
      </c>
      <c r="K10" s="1">
        <v>12</v>
      </c>
      <c r="L10" s="1">
        <v>13</v>
      </c>
      <c r="M10" s="1">
        <v>14</v>
      </c>
      <c r="N10" s="1">
        <v>15</v>
      </c>
      <c r="O10" s="1">
        <v>16</v>
      </c>
      <c r="P10" s="1">
        <v>18</v>
      </c>
      <c r="Q10" s="1">
        <v>19</v>
      </c>
      <c r="R10" s="1">
        <v>20</v>
      </c>
      <c r="S10" s="1">
        <v>21</v>
      </c>
      <c r="T10" s="1">
        <v>22</v>
      </c>
      <c r="U10" s="1">
        <v>23</v>
      </c>
      <c r="V10" s="1">
        <v>24</v>
      </c>
      <c r="W10" s="1">
        <v>25</v>
      </c>
      <c r="Z10" s="1"/>
    </row>
    <row r="11" spans="1:26" x14ac:dyDescent="0.25">
      <c r="A11" s="31"/>
      <c r="B11" s="1"/>
      <c r="C11" s="31" t="s">
        <v>25</v>
      </c>
      <c r="D11" s="1">
        <v>1</v>
      </c>
      <c r="E11" s="4">
        <v>49000</v>
      </c>
      <c r="F11" s="2">
        <v>49000</v>
      </c>
      <c r="G11" s="2"/>
      <c r="H11" s="2">
        <v>1875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4">
        <f>R11+Z11+Q11+O11+M11+P11+K11+I11+H11+G11+F11+S11</f>
        <v>50875</v>
      </c>
      <c r="U11" s="4">
        <f>T11*30%</f>
        <v>15262.5</v>
      </c>
      <c r="V11" s="4">
        <f>T11*30%</f>
        <v>15262.5</v>
      </c>
      <c r="W11" s="4">
        <f>V11+U11+T11</f>
        <v>81400</v>
      </c>
      <c r="Z11" s="2"/>
    </row>
    <row r="12" spans="1:26" x14ac:dyDescent="0.25">
      <c r="A12" s="69" t="s">
        <v>40</v>
      </c>
      <c r="B12" s="70"/>
      <c r="C12" s="71"/>
      <c r="D12" s="1"/>
      <c r="E12" s="4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4"/>
      <c r="U12" s="4"/>
      <c r="V12" s="4"/>
      <c r="W12" s="4"/>
      <c r="X12" s="7"/>
      <c r="Y12" s="7"/>
      <c r="Z12" s="2"/>
    </row>
    <row r="13" spans="1:26" ht="26.25" x14ac:dyDescent="0.25">
      <c r="A13" s="32"/>
      <c r="B13" s="33"/>
      <c r="C13" s="34" t="s">
        <v>49</v>
      </c>
      <c r="D13" s="1">
        <v>4.2</v>
      </c>
      <c r="E13" s="4">
        <v>28050</v>
      </c>
      <c r="F13" s="2">
        <v>117810</v>
      </c>
      <c r="G13" s="2">
        <v>937.5</v>
      </c>
      <c r="H13" s="2"/>
      <c r="I13" s="2">
        <v>9677.25</v>
      </c>
      <c r="J13" s="2"/>
      <c r="K13" s="2"/>
      <c r="L13" s="2"/>
      <c r="M13" s="2"/>
      <c r="N13" s="2"/>
      <c r="O13" s="2">
        <v>30033.33</v>
      </c>
      <c r="P13" s="2">
        <v>2496.4499999999998</v>
      </c>
      <c r="Q13" s="2">
        <v>625</v>
      </c>
      <c r="R13" s="2"/>
      <c r="S13" s="2"/>
      <c r="T13" s="4">
        <f>Q13+P13+O13+I13+G13+F13+H13+R13+S13</f>
        <v>161579.53</v>
      </c>
      <c r="U13" s="4">
        <f>T13*30%</f>
        <v>48473.858999999997</v>
      </c>
      <c r="V13" s="4">
        <f>T13*30%</f>
        <v>48473.858999999997</v>
      </c>
      <c r="W13" s="4">
        <f>V13+U13+T13</f>
        <v>258527.24799999999</v>
      </c>
      <c r="X13" s="7"/>
      <c r="Y13" s="7"/>
      <c r="Z13" s="2"/>
    </row>
    <row r="14" spans="1:26" ht="57" customHeight="1" x14ac:dyDescent="0.25">
      <c r="A14" s="35"/>
      <c r="B14" s="1"/>
      <c r="C14" s="31" t="s">
        <v>47</v>
      </c>
      <c r="D14" s="1">
        <v>0.5</v>
      </c>
      <c r="E14" s="4">
        <v>28050</v>
      </c>
      <c r="F14" s="4">
        <f t="shared" ref="F14:F15" si="0">E14*D14</f>
        <v>14025</v>
      </c>
      <c r="G14" s="2"/>
      <c r="H14" s="2"/>
      <c r="I14" s="4">
        <v>2103.75</v>
      </c>
      <c r="J14" s="4"/>
      <c r="K14" s="4"/>
      <c r="L14" s="4"/>
      <c r="M14" s="2"/>
      <c r="N14" s="2"/>
      <c r="O14" s="4"/>
      <c r="P14" s="2"/>
      <c r="Q14" s="2"/>
      <c r="R14" s="2"/>
      <c r="S14" s="2"/>
      <c r="T14" s="4">
        <f>S14+R14+O14+M14+I14+H14+G14+F14+Q14+P14</f>
        <v>16128.75</v>
      </c>
      <c r="U14" s="4">
        <f t="shared" ref="U14:U32" si="1">T14*30%</f>
        <v>4838.625</v>
      </c>
      <c r="V14" s="4">
        <f t="shared" ref="V14:V32" si="2">T14*30%</f>
        <v>4838.625</v>
      </c>
      <c r="W14" s="4">
        <f t="shared" ref="W14:W32" si="3">V14+U14+T14</f>
        <v>25806</v>
      </c>
      <c r="Z14" s="2"/>
    </row>
    <row r="15" spans="1:26" x14ac:dyDescent="0.25">
      <c r="A15" s="31"/>
      <c r="B15" s="1"/>
      <c r="C15" s="31" t="s">
        <v>45</v>
      </c>
      <c r="D15" s="1">
        <v>0.15</v>
      </c>
      <c r="E15" s="4">
        <v>17600</v>
      </c>
      <c r="F15" s="4">
        <f t="shared" si="0"/>
        <v>2640</v>
      </c>
      <c r="G15" s="2"/>
      <c r="H15" s="2"/>
      <c r="I15" s="2"/>
      <c r="J15" s="8"/>
      <c r="K15" s="2"/>
      <c r="L15" s="2"/>
      <c r="M15" s="2"/>
      <c r="N15" s="2"/>
      <c r="O15" s="2"/>
      <c r="P15" s="2"/>
      <c r="Q15" s="2"/>
      <c r="R15" s="2"/>
      <c r="S15" s="2"/>
      <c r="T15" s="4">
        <f>S15+R15+O15+M15+I15+H15+G15+F15+Q15+P15</f>
        <v>2640</v>
      </c>
      <c r="U15" s="4">
        <f t="shared" si="1"/>
        <v>792</v>
      </c>
      <c r="V15" s="4">
        <f t="shared" si="2"/>
        <v>792</v>
      </c>
      <c r="W15" s="4">
        <f t="shared" si="3"/>
        <v>4224</v>
      </c>
      <c r="Z15" s="2"/>
    </row>
    <row r="16" spans="1:26" x14ac:dyDescent="0.25">
      <c r="A16" s="31"/>
      <c r="B16" s="1"/>
      <c r="C16" s="36" t="s">
        <v>22</v>
      </c>
      <c r="D16" s="37">
        <f t="shared" ref="D16:M16" si="4">SUM(D11:D15)</f>
        <v>5.8500000000000005</v>
      </c>
      <c r="E16" s="38">
        <f t="shared" si="4"/>
        <v>122700</v>
      </c>
      <c r="F16" s="38">
        <f t="shared" si="4"/>
        <v>183475</v>
      </c>
      <c r="G16" s="38">
        <f t="shared" si="4"/>
        <v>937.5</v>
      </c>
      <c r="H16" s="38">
        <f t="shared" si="4"/>
        <v>1875</v>
      </c>
      <c r="I16" s="38">
        <f t="shared" si="4"/>
        <v>11781</v>
      </c>
      <c r="J16" s="38">
        <f t="shared" si="4"/>
        <v>0</v>
      </c>
      <c r="K16" s="38">
        <f t="shared" si="4"/>
        <v>0</v>
      </c>
      <c r="L16" s="38">
        <f t="shared" si="4"/>
        <v>0</v>
      </c>
      <c r="M16" s="38">
        <f t="shared" si="4"/>
        <v>0</v>
      </c>
      <c r="N16" s="38"/>
      <c r="O16" s="38">
        <f t="shared" ref="O16:W16" si="5">SUM(O11:O15)</f>
        <v>30033.33</v>
      </c>
      <c r="P16" s="38">
        <f t="shared" si="5"/>
        <v>2496.4499999999998</v>
      </c>
      <c r="Q16" s="38">
        <f t="shared" si="5"/>
        <v>625</v>
      </c>
      <c r="R16" s="38">
        <f t="shared" si="5"/>
        <v>0</v>
      </c>
      <c r="S16" s="38">
        <f t="shared" si="5"/>
        <v>0</v>
      </c>
      <c r="T16" s="38">
        <f t="shared" si="5"/>
        <v>231223.28</v>
      </c>
      <c r="U16" s="38">
        <f t="shared" si="5"/>
        <v>69366.983999999997</v>
      </c>
      <c r="V16" s="38">
        <f t="shared" si="5"/>
        <v>69366.983999999997</v>
      </c>
      <c r="W16" s="38">
        <f t="shared" si="5"/>
        <v>369957.24800000002</v>
      </c>
      <c r="Z16" s="38">
        <f>SUM(Z11:Z15)</f>
        <v>0</v>
      </c>
    </row>
    <row r="17" spans="1:30" ht="15" customHeight="1" x14ac:dyDescent="0.25">
      <c r="A17" s="72" t="s">
        <v>42</v>
      </c>
      <c r="B17" s="73"/>
      <c r="C17" s="74"/>
      <c r="D17" s="1"/>
      <c r="E17" s="4"/>
      <c r="F17" s="2"/>
      <c r="G17" s="2"/>
      <c r="H17" s="2"/>
      <c r="I17" s="2"/>
      <c r="J17" s="8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7"/>
      <c r="Y17" s="7"/>
      <c r="Z17" s="2"/>
      <c r="AA17" s="22"/>
    </row>
    <row r="18" spans="1:30" ht="15" customHeight="1" x14ac:dyDescent="0.25">
      <c r="A18" s="9"/>
      <c r="B18" s="1"/>
      <c r="C18" s="9" t="s">
        <v>27</v>
      </c>
      <c r="D18" s="1">
        <v>1</v>
      </c>
      <c r="E18" s="4">
        <v>17050</v>
      </c>
      <c r="F18" s="4">
        <f>E18*D18</f>
        <v>17050</v>
      </c>
      <c r="G18" s="2"/>
      <c r="H18" s="2"/>
      <c r="I18" s="2"/>
      <c r="J18" s="8"/>
      <c r="K18" s="2"/>
      <c r="L18" s="2"/>
      <c r="M18" s="2"/>
      <c r="N18" s="2"/>
      <c r="O18" s="2"/>
      <c r="P18" s="2"/>
      <c r="Q18" s="2"/>
      <c r="R18" s="4">
        <f t="shared" ref="R18:R26" si="6">(F18*10%)</f>
        <v>1705</v>
      </c>
      <c r="S18" s="2"/>
      <c r="T18" s="4">
        <f t="shared" ref="T18:T26" si="7">R18+Z18+Q18+O18+M18+P18+K18+I18+H18+G18+F18+S18</f>
        <v>18755</v>
      </c>
      <c r="U18" s="4">
        <f t="shared" ref="U18:U26" si="8">T18*30%</f>
        <v>5626.5</v>
      </c>
      <c r="V18" s="4">
        <f t="shared" ref="V18:V26" si="9">T18*30%</f>
        <v>5626.5</v>
      </c>
      <c r="W18" s="4">
        <f t="shared" ref="W18:W26" si="10">V18+U18+T18</f>
        <v>30008</v>
      </c>
      <c r="X18" s="7"/>
      <c r="Y18" s="7"/>
      <c r="Z18" s="2"/>
      <c r="AA18" s="11"/>
      <c r="AC18" s="10"/>
    </row>
    <row r="19" spans="1:30" ht="15" customHeight="1" x14ac:dyDescent="0.25">
      <c r="A19" s="9"/>
      <c r="B19" s="1"/>
      <c r="C19" s="9" t="s">
        <v>28</v>
      </c>
      <c r="D19" s="1">
        <v>0.5</v>
      </c>
      <c r="E19" s="4">
        <v>14000</v>
      </c>
      <c r="F19" s="4">
        <f t="shared" ref="F19:F25" si="11">E19*D19</f>
        <v>7000</v>
      </c>
      <c r="G19" s="2"/>
      <c r="H19" s="2"/>
      <c r="I19" s="2"/>
      <c r="J19" s="8"/>
      <c r="K19" s="2"/>
      <c r="L19" s="2"/>
      <c r="M19" s="2"/>
      <c r="N19" s="2"/>
      <c r="O19" s="2"/>
      <c r="P19" s="2"/>
      <c r="Q19" s="2"/>
      <c r="R19" s="4">
        <f t="shared" si="6"/>
        <v>700</v>
      </c>
      <c r="S19" s="2"/>
      <c r="T19" s="4">
        <f t="shared" si="7"/>
        <v>7700</v>
      </c>
      <c r="U19" s="4">
        <f t="shared" si="8"/>
        <v>2310</v>
      </c>
      <c r="V19" s="4">
        <f t="shared" si="9"/>
        <v>2310</v>
      </c>
      <c r="W19" s="4">
        <f t="shared" si="10"/>
        <v>12320</v>
      </c>
      <c r="X19" s="7"/>
      <c r="Y19" s="7"/>
      <c r="Z19" s="2"/>
      <c r="AA19" s="11"/>
      <c r="AC19" s="10"/>
    </row>
    <row r="20" spans="1:30" ht="15" customHeight="1" x14ac:dyDescent="0.25">
      <c r="A20" s="9"/>
      <c r="B20" s="1"/>
      <c r="C20" s="9" t="s">
        <v>29</v>
      </c>
      <c r="D20" s="1">
        <v>1</v>
      </c>
      <c r="E20" s="4">
        <v>15500</v>
      </c>
      <c r="F20" s="4">
        <f t="shared" si="11"/>
        <v>15500</v>
      </c>
      <c r="G20" s="2"/>
      <c r="H20" s="2"/>
      <c r="I20" s="2"/>
      <c r="J20" s="8"/>
      <c r="K20" s="2"/>
      <c r="L20" s="2"/>
      <c r="M20" s="2"/>
      <c r="N20" s="2"/>
      <c r="O20" s="2"/>
      <c r="P20" s="2"/>
      <c r="Q20" s="2"/>
      <c r="R20" s="4">
        <f t="shared" si="6"/>
        <v>1550</v>
      </c>
      <c r="S20" s="2"/>
      <c r="T20" s="4">
        <f t="shared" si="7"/>
        <v>17050</v>
      </c>
      <c r="U20" s="4">
        <f t="shared" si="8"/>
        <v>5115</v>
      </c>
      <c r="V20" s="4">
        <f t="shared" si="9"/>
        <v>5115</v>
      </c>
      <c r="W20" s="4">
        <f t="shared" si="10"/>
        <v>27280</v>
      </c>
      <c r="X20" s="7"/>
      <c r="Y20" s="7"/>
      <c r="Z20" s="2"/>
      <c r="AA20" s="11"/>
      <c r="AC20" s="10"/>
    </row>
    <row r="21" spans="1:30" ht="15" customHeight="1" x14ac:dyDescent="0.25">
      <c r="A21" s="9"/>
      <c r="B21" s="1"/>
      <c r="C21" s="9" t="s">
        <v>30</v>
      </c>
      <c r="D21" s="1">
        <v>1</v>
      </c>
      <c r="E21" s="4">
        <v>14000</v>
      </c>
      <c r="F21" s="4">
        <f t="shared" si="11"/>
        <v>14000</v>
      </c>
      <c r="G21" s="2"/>
      <c r="H21" s="2"/>
      <c r="I21" s="2"/>
      <c r="J21" s="8"/>
      <c r="K21" s="2"/>
      <c r="L21" s="2"/>
      <c r="M21" s="2"/>
      <c r="N21" s="2"/>
      <c r="O21" s="2"/>
      <c r="P21" s="2"/>
      <c r="Q21" s="2"/>
      <c r="R21" s="4">
        <f t="shared" si="6"/>
        <v>1400</v>
      </c>
      <c r="S21" s="2"/>
      <c r="T21" s="4">
        <f t="shared" si="7"/>
        <v>15400</v>
      </c>
      <c r="U21" s="4">
        <f t="shared" si="8"/>
        <v>4620</v>
      </c>
      <c r="V21" s="4">
        <f t="shared" si="9"/>
        <v>4620</v>
      </c>
      <c r="W21" s="4">
        <f t="shared" si="10"/>
        <v>24640</v>
      </c>
      <c r="X21" s="7"/>
      <c r="Y21" s="7"/>
      <c r="Z21" s="2"/>
      <c r="AA21" s="11"/>
      <c r="AC21" s="10"/>
    </row>
    <row r="22" spans="1:30" s="42" customFormat="1" x14ac:dyDescent="0.25">
      <c r="A22" s="39"/>
      <c r="B22" s="40"/>
      <c r="C22" s="39" t="s">
        <v>31</v>
      </c>
      <c r="D22" s="40">
        <v>1.25</v>
      </c>
      <c r="E22" s="12">
        <v>14000</v>
      </c>
      <c r="F22" s="4">
        <f t="shared" si="11"/>
        <v>17500</v>
      </c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">
        <f t="shared" si="6"/>
        <v>1750</v>
      </c>
      <c r="S22" s="41"/>
      <c r="T22" s="4">
        <f t="shared" si="7"/>
        <v>19250</v>
      </c>
      <c r="U22" s="4">
        <f t="shared" si="8"/>
        <v>5775</v>
      </c>
      <c r="V22" s="4">
        <f t="shared" si="9"/>
        <v>5775</v>
      </c>
      <c r="W22" s="4">
        <f t="shared" si="10"/>
        <v>30800</v>
      </c>
      <c r="Z22" s="41"/>
      <c r="AA22" s="43"/>
      <c r="AB22" s="7"/>
      <c r="AC22" s="10"/>
      <c r="AD22" s="7"/>
    </row>
    <row r="23" spans="1:30" s="42" customFormat="1" x14ac:dyDescent="0.25">
      <c r="A23" s="39"/>
      <c r="B23" s="40"/>
      <c r="C23" s="39" t="s">
        <v>34</v>
      </c>
      <c r="D23" s="40">
        <v>2.5</v>
      </c>
      <c r="E23" s="12">
        <v>14000</v>
      </c>
      <c r="F23" s="4">
        <f t="shared" si="11"/>
        <v>35000</v>
      </c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">
        <f t="shared" si="6"/>
        <v>3500</v>
      </c>
      <c r="S23" s="12">
        <v>2752.5</v>
      </c>
      <c r="T23" s="4">
        <f t="shared" si="7"/>
        <v>41252.5</v>
      </c>
      <c r="U23" s="4">
        <f t="shared" si="8"/>
        <v>12375.75</v>
      </c>
      <c r="V23" s="4">
        <f t="shared" si="9"/>
        <v>12375.75</v>
      </c>
      <c r="W23" s="4">
        <f t="shared" si="10"/>
        <v>66004</v>
      </c>
      <c r="Z23" s="41"/>
      <c r="AA23" s="43"/>
      <c r="AB23" s="7"/>
      <c r="AC23" s="10"/>
      <c r="AD23" s="7"/>
    </row>
    <row r="24" spans="1:30" s="42" customFormat="1" x14ac:dyDescent="0.25">
      <c r="A24" s="39"/>
      <c r="B24" s="40"/>
      <c r="C24" s="39" t="s">
        <v>35</v>
      </c>
      <c r="D24" s="40">
        <v>1</v>
      </c>
      <c r="E24" s="12">
        <v>14000</v>
      </c>
      <c r="F24" s="4">
        <f t="shared" si="11"/>
        <v>14000</v>
      </c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">
        <f t="shared" si="6"/>
        <v>1400</v>
      </c>
      <c r="S24" s="12"/>
      <c r="T24" s="4">
        <f t="shared" si="7"/>
        <v>15400</v>
      </c>
      <c r="U24" s="4">
        <f t="shared" si="8"/>
        <v>4620</v>
      </c>
      <c r="V24" s="4">
        <f t="shared" si="9"/>
        <v>4620</v>
      </c>
      <c r="W24" s="4">
        <f t="shared" si="10"/>
        <v>24640</v>
      </c>
      <c r="Z24" s="41"/>
      <c r="AA24" s="43"/>
      <c r="AB24" s="7"/>
      <c r="AC24" s="10"/>
      <c r="AD24" s="7"/>
    </row>
    <row r="25" spans="1:30" s="42" customFormat="1" x14ac:dyDescent="0.25">
      <c r="A25" s="39"/>
      <c r="B25" s="40"/>
      <c r="C25" s="39" t="s">
        <v>36</v>
      </c>
      <c r="D25" s="40">
        <v>0.5</v>
      </c>
      <c r="E25" s="12">
        <v>15500</v>
      </c>
      <c r="F25" s="4">
        <f t="shared" si="11"/>
        <v>7750</v>
      </c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">
        <f t="shared" si="6"/>
        <v>775</v>
      </c>
      <c r="S25" s="12"/>
      <c r="T25" s="4">
        <f t="shared" si="7"/>
        <v>8525</v>
      </c>
      <c r="U25" s="4">
        <f t="shared" si="8"/>
        <v>2557.5</v>
      </c>
      <c r="V25" s="4">
        <f t="shared" si="9"/>
        <v>2557.5</v>
      </c>
      <c r="W25" s="4">
        <f t="shared" si="10"/>
        <v>13640</v>
      </c>
      <c r="Z25" s="41"/>
      <c r="AA25" s="43"/>
      <c r="AB25" s="7"/>
      <c r="AC25" s="10"/>
      <c r="AD25" s="7"/>
    </row>
    <row r="26" spans="1:30" s="42" customFormat="1" x14ac:dyDescent="0.25">
      <c r="A26" s="39"/>
      <c r="B26" s="40"/>
      <c r="C26" s="39" t="s">
        <v>46</v>
      </c>
      <c r="D26" s="40">
        <v>0.5</v>
      </c>
      <c r="E26" s="12">
        <v>14300</v>
      </c>
      <c r="F26" s="4">
        <f>E26*D26</f>
        <v>7150</v>
      </c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">
        <f t="shared" si="6"/>
        <v>715</v>
      </c>
      <c r="S26" s="12"/>
      <c r="T26" s="4">
        <f t="shared" si="7"/>
        <v>7865</v>
      </c>
      <c r="U26" s="4">
        <f t="shared" si="8"/>
        <v>2359.5</v>
      </c>
      <c r="V26" s="4">
        <f t="shared" si="9"/>
        <v>2359.5</v>
      </c>
      <c r="W26" s="4">
        <f t="shared" si="10"/>
        <v>12584</v>
      </c>
      <c r="Z26" s="41"/>
      <c r="AA26" s="43"/>
      <c r="AB26" s="7"/>
      <c r="AC26" s="10"/>
      <c r="AD26" s="7"/>
    </row>
    <row r="27" spans="1:30" s="42" customFormat="1" x14ac:dyDescent="0.25">
      <c r="A27" s="39"/>
      <c r="B27" s="40"/>
      <c r="C27" s="44" t="s">
        <v>22</v>
      </c>
      <c r="D27" s="45">
        <f t="shared" ref="D27:W27" si="12">SUM(D18:D26)</f>
        <v>9.25</v>
      </c>
      <c r="E27" s="46">
        <f t="shared" si="12"/>
        <v>132350</v>
      </c>
      <c r="F27" s="46">
        <f t="shared" si="12"/>
        <v>134950</v>
      </c>
      <c r="G27" s="47">
        <f t="shared" si="12"/>
        <v>0</v>
      </c>
      <c r="H27" s="47">
        <f t="shared" si="12"/>
        <v>0</v>
      </c>
      <c r="I27" s="47">
        <f t="shared" si="12"/>
        <v>0</v>
      </c>
      <c r="J27" s="47">
        <f t="shared" si="12"/>
        <v>0</v>
      </c>
      <c r="K27" s="47">
        <f t="shared" si="12"/>
        <v>0</v>
      </c>
      <c r="L27" s="47">
        <f t="shared" si="12"/>
        <v>0</v>
      </c>
      <c r="M27" s="47">
        <f t="shared" si="12"/>
        <v>0</v>
      </c>
      <c r="N27" s="47">
        <f t="shared" si="12"/>
        <v>0</v>
      </c>
      <c r="O27" s="47">
        <f t="shared" si="12"/>
        <v>0</v>
      </c>
      <c r="P27" s="47">
        <f t="shared" si="12"/>
        <v>0</v>
      </c>
      <c r="Q27" s="47">
        <f t="shared" si="12"/>
        <v>0</v>
      </c>
      <c r="R27" s="47">
        <f t="shared" si="12"/>
        <v>13495</v>
      </c>
      <c r="S27" s="46">
        <f t="shared" si="12"/>
        <v>2752.5</v>
      </c>
      <c r="T27" s="46">
        <f t="shared" si="12"/>
        <v>151197.5</v>
      </c>
      <c r="U27" s="46">
        <f t="shared" si="12"/>
        <v>45359.25</v>
      </c>
      <c r="V27" s="46">
        <f t="shared" si="12"/>
        <v>45359.25</v>
      </c>
      <c r="W27" s="46">
        <f t="shared" si="12"/>
        <v>241916</v>
      </c>
      <c r="Z27" s="47">
        <f>SUM(Z18:Z26)</f>
        <v>0</v>
      </c>
    </row>
    <row r="28" spans="1:30" s="42" customFormat="1" x14ac:dyDescent="0.25">
      <c r="A28" s="39"/>
      <c r="B28" s="40"/>
      <c r="C28" s="44" t="s">
        <v>41</v>
      </c>
      <c r="D28" s="48">
        <f t="shared" ref="D28:W28" si="13">D27+D16</f>
        <v>15.100000000000001</v>
      </c>
      <c r="E28" s="12">
        <f t="shared" si="13"/>
        <v>255050</v>
      </c>
      <c r="F28" s="12">
        <f t="shared" si="13"/>
        <v>318425</v>
      </c>
      <c r="G28" s="12">
        <f t="shared" si="13"/>
        <v>937.5</v>
      </c>
      <c r="H28" s="12">
        <f t="shared" si="13"/>
        <v>1875</v>
      </c>
      <c r="I28" s="12">
        <f t="shared" si="13"/>
        <v>11781</v>
      </c>
      <c r="J28" s="12">
        <f t="shared" si="13"/>
        <v>0</v>
      </c>
      <c r="K28" s="12">
        <f t="shared" si="13"/>
        <v>0</v>
      </c>
      <c r="L28" s="12">
        <f t="shared" si="13"/>
        <v>0</v>
      </c>
      <c r="M28" s="12">
        <f t="shared" si="13"/>
        <v>0</v>
      </c>
      <c r="N28" s="12">
        <f t="shared" si="13"/>
        <v>0</v>
      </c>
      <c r="O28" s="12">
        <f t="shared" si="13"/>
        <v>30033.33</v>
      </c>
      <c r="P28" s="41">
        <f t="shared" si="13"/>
        <v>2496.4499999999998</v>
      </c>
      <c r="Q28" s="41">
        <f t="shared" si="13"/>
        <v>625</v>
      </c>
      <c r="R28" s="12">
        <f t="shared" si="13"/>
        <v>13495</v>
      </c>
      <c r="S28" s="12">
        <f t="shared" si="13"/>
        <v>2752.5</v>
      </c>
      <c r="T28" s="12">
        <f t="shared" si="13"/>
        <v>382420.78</v>
      </c>
      <c r="U28" s="12">
        <f t="shared" si="13"/>
        <v>114726.234</v>
      </c>
      <c r="V28" s="12">
        <f t="shared" si="13"/>
        <v>114726.234</v>
      </c>
      <c r="W28" s="12">
        <f t="shared" si="13"/>
        <v>611873.24800000002</v>
      </c>
      <c r="Z28" s="41">
        <f>Z27+Z16</f>
        <v>0</v>
      </c>
    </row>
    <row r="29" spans="1:30" x14ac:dyDescent="0.25">
      <c r="A29" s="72" t="s">
        <v>43</v>
      </c>
      <c r="B29" s="73"/>
      <c r="C29" s="74"/>
      <c r="D29" s="1"/>
      <c r="E29" s="4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4"/>
      <c r="U29" s="4"/>
      <c r="V29" s="4"/>
      <c r="W29" s="4"/>
      <c r="X29" s="7"/>
      <c r="Y29" s="7"/>
      <c r="Z29" s="2"/>
    </row>
    <row r="30" spans="1:30" x14ac:dyDescent="0.25">
      <c r="A30" s="31"/>
      <c r="B30" s="1"/>
      <c r="C30" s="31" t="s">
        <v>26</v>
      </c>
      <c r="D30" s="1">
        <v>3</v>
      </c>
      <c r="E30" s="4">
        <v>26950</v>
      </c>
      <c r="F30" s="4">
        <f t="shared" ref="F30:F32" si="14">E30*D30</f>
        <v>80850</v>
      </c>
      <c r="G30" s="2"/>
      <c r="H30" s="2"/>
      <c r="I30" s="2">
        <v>8085</v>
      </c>
      <c r="J30" s="8"/>
      <c r="K30" s="2"/>
      <c r="L30" s="2"/>
      <c r="M30" s="2"/>
      <c r="N30" s="2"/>
      <c r="O30" s="2"/>
      <c r="P30" s="2"/>
      <c r="Q30" s="2"/>
      <c r="R30" s="2"/>
      <c r="S30" s="2"/>
      <c r="T30" s="4">
        <f>R30+Z30+Q30+O30+M30+P30+K30+I30+H30+G30+F30+S30</f>
        <v>88935</v>
      </c>
      <c r="U30" s="4">
        <f t="shared" si="1"/>
        <v>26680.5</v>
      </c>
      <c r="V30" s="4">
        <f t="shared" si="2"/>
        <v>26680.5</v>
      </c>
      <c r="W30" s="4">
        <f t="shared" si="3"/>
        <v>142296</v>
      </c>
      <c r="Z30" s="2"/>
    </row>
    <row r="31" spans="1:30" x14ac:dyDescent="0.25">
      <c r="A31" s="31"/>
      <c r="B31" s="1"/>
      <c r="C31" s="31" t="s">
        <v>37</v>
      </c>
      <c r="D31" s="1">
        <v>0.5</v>
      </c>
      <c r="E31" s="4">
        <v>26950</v>
      </c>
      <c r="F31" s="4">
        <f t="shared" si="14"/>
        <v>13475</v>
      </c>
      <c r="G31" s="2"/>
      <c r="H31" s="2"/>
      <c r="I31" s="2"/>
      <c r="J31" s="8"/>
      <c r="K31" s="2"/>
      <c r="L31" s="2"/>
      <c r="M31" s="2"/>
      <c r="N31" s="2"/>
      <c r="O31" s="2"/>
      <c r="P31" s="2"/>
      <c r="Q31" s="2"/>
      <c r="R31" s="2"/>
      <c r="S31" s="2"/>
      <c r="T31" s="4">
        <f>R31+Z31+Q31+O31+M31+P31+K31+I31+H31+G31+F31+S31</f>
        <v>13475</v>
      </c>
      <c r="U31" s="4">
        <f t="shared" si="1"/>
        <v>4042.5</v>
      </c>
      <c r="V31" s="4">
        <f t="shared" si="2"/>
        <v>4042.5</v>
      </c>
      <c r="W31" s="4">
        <f t="shared" si="3"/>
        <v>21560</v>
      </c>
      <c r="Z31" s="2"/>
    </row>
    <row r="32" spans="1:30" x14ac:dyDescent="0.25">
      <c r="A32" s="31"/>
      <c r="B32" s="1"/>
      <c r="C32" s="31" t="s">
        <v>38</v>
      </c>
      <c r="D32" s="1">
        <v>2.2999999999999998</v>
      </c>
      <c r="E32" s="4">
        <v>15800</v>
      </c>
      <c r="F32" s="4">
        <f t="shared" si="14"/>
        <v>36340</v>
      </c>
      <c r="G32" s="2"/>
      <c r="H32" s="2"/>
      <c r="I32" s="2"/>
      <c r="J32" s="8"/>
      <c r="K32" s="2"/>
      <c r="L32" s="2"/>
      <c r="M32" s="2"/>
      <c r="N32" s="2"/>
      <c r="O32" s="2"/>
      <c r="P32" s="2"/>
      <c r="Q32" s="2"/>
      <c r="R32" s="4">
        <v>3160</v>
      </c>
      <c r="S32" s="2"/>
      <c r="T32" s="4">
        <f>R32+Z32+Q32+O32+M32+P32+K32+I32+H32+G32+F32+S32</f>
        <v>39500</v>
      </c>
      <c r="U32" s="4">
        <f t="shared" si="1"/>
        <v>11850</v>
      </c>
      <c r="V32" s="4">
        <f t="shared" si="2"/>
        <v>11850</v>
      </c>
      <c r="W32" s="4">
        <f t="shared" si="3"/>
        <v>63200</v>
      </c>
      <c r="Z32" s="2"/>
    </row>
    <row r="33" spans="1:28" ht="15" customHeight="1" x14ac:dyDescent="0.25">
      <c r="A33" s="72" t="s">
        <v>44</v>
      </c>
      <c r="B33" s="73"/>
      <c r="C33" s="74"/>
      <c r="D33" s="1"/>
      <c r="E33" s="4"/>
      <c r="F33" s="4"/>
      <c r="G33" s="2"/>
      <c r="H33" s="2"/>
      <c r="I33" s="2"/>
      <c r="J33" s="8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7"/>
      <c r="Y33" s="7"/>
      <c r="Z33" s="2"/>
      <c r="AA33" s="22"/>
    </row>
    <row r="34" spans="1:28" x14ac:dyDescent="0.25">
      <c r="A34" s="31"/>
      <c r="B34" s="1"/>
      <c r="C34" s="31" t="s">
        <v>29</v>
      </c>
      <c r="D34" s="1">
        <v>1</v>
      </c>
      <c r="E34" s="4">
        <v>15500</v>
      </c>
      <c r="F34" s="4">
        <f t="shared" ref="F34:F36" si="15">E34*D34</f>
        <v>15500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4">
        <f t="shared" ref="R34:R36" si="16">(F34*10%)</f>
        <v>1550</v>
      </c>
      <c r="S34" s="2"/>
      <c r="T34" s="4">
        <f>R34+Z34+Q34+O34+M34+P34+K34+I34+H34+G34+F34+S34</f>
        <v>17050</v>
      </c>
      <c r="U34" s="4">
        <f t="shared" ref="U34:U36" si="17">T34*30%</f>
        <v>5115</v>
      </c>
      <c r="V34" s="4">
        <f t="shared" ref="V34:V36" si="18">T34*30%</f>
        <v>5115</v>
      </c>
      <c r="W34" s="4">
        <f t="shared" ref="W34:W36" si="19">V34+U34+T34</f>
        <v>27280</v>
      </c>
      <c r="Z34" s="2"/>
      <c r="AA34" s="11"/>
      <c r="AB34" s="22"/>
    </row>
    <row r="35" spans="1:28" x14ac:dyDescent="0.25">
      <c r="A35" s="31"/>
      <c r="B35" s="1"/>
      <c r="C35" s="31" t="s">
        <v>32</v>
      </c>
      <c r="D35" s="1">
        <v>0.75</v>
      </c>
      <c r="E35" s="4">
        <v>14000</v>
      </c>
      <c r="F35" s="4">
        <f t="shared" si="15"/>
        <v>10500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4">
        <f t="shared" si="16"/>
        <v>1050</v>
      </c>
      <c r="S35" s="2"/>
      <c r="T35" s="4">
        <f>R35+Z35+Q35+O35+M35+P35+K35+I35+H35+G35+F35+S35</f>
        <v>11550</v>
      </c>
      <c r="U35" s="4">
        <f t="shared" si="17"/>
        <v>3465</v>
      </c>
      <c r="V35" s="4">
        <f t="shared" si="18"/>
        <v>3465</v>
      </c>
      <c r="W35" s="4">
        <f t="shared" si="19"/>
        <v>18480</v>
      </c>
      <c r="Z35" s="2"/>
      <c r="AA35" s="11"/>
      <c r="AB35" s="22"/>
    </row>
    <row r="36" spans="1:28" x14ac:dyDescent="0.25">
      <c r="A36" s="31"/>
      <c r="B36" s="1"/>
      <c r="C36" s="31" t="s">
        <v>33</v>
      </c>
      <c r="D36" s="1">
        <v>0.5</v>
      </c>
      <c r="E36" s="4">
        <v>19250</v>
      </c>
      <c r="F36" s="4">
        <f t="shared" si="15"/>
        <v>9625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4">
        <f t="shared" si="16"/>
        <v>962.5</v>
      </c>
      <c r="S36" s="2"/>
      <c r="T36" s="4">
        <f>R36+Z36+Q36+O36+M36+P36+K36+I36+H36+G36+F36+S36</f>
        <v>10587.5</v>
      </c>
      <c r="U36" s="4">
        <f t="shared" si="17"/>
        <v>3176.25</v>
      </c>
      <c r="V36" s="4">
        <f t="shared" si="18"/>
        <v>3176.25</v>
      </c>
      <c r="W36" s="4">
        <f t="shared" si="19"/>
        <v>16940</v>
      </c>
      <c r="Z36" s="2"/>
      <c r="AA36" s="11"/>
      <c r="AB36" s="22"/>
    </row>
    <row r="37" spans="1:28" x14ac:dyDescent="0.25">
      <c r="A37" s="31"/>
      <c r="B37" s="1"/>
      <c r="C37" s="31"/>
      <c r="D37" s="49">
        <f>SUM(D30:D36)</f>
        <v>8.0500000000000007</v>
      </c>
      <c r="E37" s="38">
        <f t="shared" ref="E37:Z37" si="20">SUM(E30:E36)</f>
        <v>118450</v>
      </c>
      <c r="F37" s="38">
        <f t="shared" si="20"/>
        <v>166290</v>
      </c>
      <c r="G37" s="50">
        <f t="shared" si="20"/>
        <v>0</v>
      </c>
      <c r="H37" s="50">
        <f t="shared" si="20"/>
        <v>0</v>
      </c>
      <c r="I37" s="38">
        <f t="shared" si="20"/>
        <v>8085</v>
      </c>
      <c r="J37" s="38">
        <f t="shared" si="20"/>
        <v>0</v>
      </c>
      <c r="K37" s="38">
        <f t="shared" si="20"/>
        <v>0</v>
      </c>
      <c r="L37" s="38">
        <f t="shared" si="20"/>
        <v>0</v>
      </c>
      <c r="M37" s="38">
        <f t="shared" si="20"/>
        <v>0</v>
      </c>
      <c r="N37" s="38">
        <f t="shared" si="20"/>
        <v>0</v>
      </c>
      <c r="O37" s="38">
        <f t="shared" si="20"/>
        <v>0</v>
      </c>
      <c r="P37" s="38">
        <f>SUM(P30:P36)</f>
        <v>0</v>
      </c>
      <c r="Q37" s="38">
        <f>SUM(Q30:Q36)</f>
        <v>0</v>
      </c>
      <c r="R37" s="38">
        <f t="shared" si="20"/>
        <v>6722.5</v>
      </c>
      <c r="S37" s="38">
        <f t="shared" si="20"/>
        <v>0</v>
      </c>
      <c r="T37" s="38">
        <f t="shared" si="20"/>
        <v>181097.5</v>
      </c>
      <c r="U37" s="38">
        <f t="shared" si="20"/>
        <v>54329.25</v>
      </c>
      <c r="V37" s="38">
        <f t="shared" si="20"/>
        <v>54329.25</v>
      </c>
      <c r="W37" s="38">
        <f t="shared" si="20"/>
        <v>289756</v>
      </c>
      <c r="Z37" s="38">
        <f t="shared" si="20"/>
        <v>0</v>
      </c>
      <c r="AA37" s="22"/>
      <c r="AB37" s="22"/>
    </row>
    <row r="38" spans="1:28" s="54" customFormat="1" ht="14.25" x14ac:dyDescent="0.2">
      <c r="A38" s="51" t="s">
        <v>7</v>
      </c>
      <c r="B38" s="52"/>
      <c r="C38" s="53"/>
      <c r="D38" s="37">
        <f t="shared" ref="D38:W38" si="21">D37+D28</f>
        <v>23.150000000000002</v>
      </c>
      <c r="E38" s="38">
        <f t="shared" si="21"/>
        <v>373500</v>
      </c>
      <c r="F38" s="38">
        <f t="shared" si="21"/>
        <v>484715</v>
      </c>
      <c r="G38" s="50">
        <f t="shared" si="21"/>
        <v>937.5</v>
      </c>
      <c r="H38" s="50">
        <f t="shared" si="21"/>
        <v>1875</v>
      </c>
      <c r="I38" s="50">
        <f t="shared" si="21"/>
        <v>19866</v>
      </c>
      <c r="J38" s="50">
        <f t="shared" si="21"/>
        <v>0</v>
      </c>
      <c r="K38" s="50">
        <f t="shared" si="21"/>
        <v>0</v>
      </c>
      <c r="L38" s="50">
        <f t="shared" si="21"/>
        <v>0</v>
      </c>
      <c r="M38" s="50">
        <f t="shared" si="21"/>
        <v>0</v>
      </c>
      <c r="N38" s="50">
        <f t="shared" si="21"/>
        <v>0</v>
      </c>
      <c r="O38" s="50">
        <f t="shared" si="21"/>
        <v>30033.33</v>
      </c>
      <c r="P38" s="50">
        <f t="shared" si="21"/>
        <v>2496.4499999999998</v>
      </c>
      <c r="Q38" s="50">
        <f t="shared" si="21"/>
        <v>625</v>
      </c>
      <c r="R38" s="50">
        <f t="shared" si="21"/>
        <v>20217.5</v>
      </c>
      <c r="S38" s="50">
        <f t="shared" si="21"/>
        <v>2752.5</v>
      </c>
      <c r="T38" s="50">
        <f t="shared" si="21"/>
        <v>563518.28</v>
      </c>
      <c r="U38" s="50">
        <f t="shared" si="21"/>
        <v>169055.484</v>
      </c>
      <c r="V38" s="50">
        <f t="shared" si="21"/>
        <v>169055.484</v>
      </c>
      <c r="W38" s="38">
        <f t="shared" si="21"/>
        <v>901629.24800000002</v>
      </c>
      <c r="Z38" s="50">
        <f>Z37+Z28</f>
        <v>0</v>
      </c>
    </row>
    <row r="41" spans="1:28" x14ac:dyDescent="0.25">
      <c r="C41" s="7" t="s">
        <v>50</v>
      </c>
      <c r="F41" s="7" t="s">
        <v>51</v>
      </c>
    </row>
  </sheetData>
  <mergeCells count="11">
    <mergeCell ref="A29:C29"/>
    <mergeCell ref="A33:C33"/>
    <mergeCell ref="F8:F9"/>
    <mergeCell ref="E8:E9"/>
    <mergeCell ref="D8:D9"/>
    <mergeCell ref="C8:C9"/>
    <mergeCell ref="P8:P9"/>
    <mergeCell ref="Q8:Q9"/>
    <mergeCell ref="G8:O8"/>
    <mergeCell ref="A12:C12"/>
    <mergeCell ref="A17:C17"/>
  </mergeCells>
  <pageMargins left="0.70866141732283472" right="0.70866141732283472" top="0.74803149606299213" bottom="0.74803149606299213" header="0.31496062992125984" footer="0.31496062992125984"/>
  <pageSetup paperSize="9" scale="66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ШТАТНОЕ с СЕЛЬСКИМИ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2026-05-25T03:05:30Z</dcterms:modified>
</cp:coreProperties>
</file>